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8700" activeTab="1"/>
  </bookViews>
  <sheets>
    <sheet name="GADA" sheetId="1" r:id="rId1"/>
    <sheet name="IA-2A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<sst xmlns="http://schemas.openxmlformats.org/spreadsheetml/2006/main" count="43" uniqueCount="25">
  <si>
    <t>IA-2A Duplicate 1 CPM</t>
  </si>
  <si>
    <t>IA-2A Duplicate 2 CPM</t>
  </si>
  <si>
    <t>IA-2A Duplicate mean CPM</t>
  </si>
  <si>
    <t>Sample ID</t>
  </si>
  <si>
    <t>Test sample 1</t>
  </si>
  <si>
    <t>Test sample 2</t>
  </si>
  <si>
    <t>Test sample 3</t>
  </si>
  <si>
    <t>Test sample 4</t>
  </si>
  <si>
    <t>Test sample 5</t>
  </si>
  <si>
    <t>Test sample 6</t>
  </si>
  <si>
    <t>DK units/ml</t>
  </si>
  <si>
    <t>Units of DK stds</t>
  </si>
  <si>
    <t>Log2 units DK stds</t>
  </si>
  <si>
    <t>GADA Duplicate 1 CPM</t>
  </si>
  <si>
    <t>GADA Duplicate 2 CPM</t>
  </si>
  <si>
    <t>GADA Duplicate mean CPM</t>
  </si>
  <si>
    <t>DK standard A</t>
  </si>
  <si>
    <t>DK standard B</t>
  </si>
  <si>
    <t>DK standard C</t>
  </si>
  <si>
    <t>DK standard D</t>
  </si>
  <si>
    <t>DK standard E</t>
  </si>
  <si>
    <t>DK standard F</t>
  </si>
  <si>
    <t>DK negative</t>
  </si>
  <si>
    <t>Mean cpm - DK negative</t>
  </si>
  <si>
    <t>Persons using assistive technology may not be able to fully access information in this file. For assistance, e-mail niddk-cr@imsweb.com. Include the Web site and filename in your message.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</si>
</sst>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0#"/>
    <numFmt numFmtId="174" formatCode="0.0"/>
    <numFmt numFmtId="175" formatCode="[$-407]dddd\,\ d\.\ mmmm\ yyyy"/>
    <numFmt numFmtId="176" formatCode="0.000"/>
  </numFmts>
  <fonts count="41">
    <font>
      <sz val="10"/>
      <name val="Arial"/>
      <family val="0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7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3" fontId="1" fillId="33" borderId="10" xfId="0" applyNumberFormat="1" applyFont="1" applyFill="1" applyBorder="1" applyAlignment="1">
      <alignment horizontal="center" vertical="center"/>
    </xf>
    <xf numFmtId="0" fontId="2" fillId="34" borderId="11" xfId="55" applyFont="1" applyFill="1" applyBorder="1" applyAlignment="1">
      <alignment horizontal="right"/>
      <protection/>
    </xf>
    <xf numFmtId="0" fontId="2" fillId="0" borderId="12" xfId="55" applyFont="1" applyFill="1" applyBorder="1" applyAlignment="1">
      <alignment horizontal="right"/>
      <protection/>
    </xf>
    <xf numFmtId="0" fontId="2" fillId="0" borderId="11" xfId="55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174" fontId="0" fillId="34" borderId="15" xfId="0" applyNumberFormat="1" applyFill="1" applyBorder="1" applyAlignment="1">
      <alignment/>
    </xf>
    <xf numFmtId="174" fontId="0" fillId="35" borderId="15" xfId="0" applyNumberFormat="1" applyFill="1" applyBorder="1" applyAlignment="1">
      <alignment/>
    </xf>
    <xf numFmtId="174" fontId="0" fillId="35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17" xfId="0" applyNumberFormat="1" applyFill="1" applyBorder="1" applyAlignment="1">
      <alignment/>
    </xf>
    <xf numFmtId="174" fontId="0" fillId="0" borderId="15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SP_Repor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IA-2A DK standard curve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95"/>
          <c:w val="0.910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GADA!$E$2:$E$7</c:f>
              <c:numCache/>
            </c:numRef>
          </c:xVal>
          <c:yVal>
            <c:numRef>
              <c:f>GADA!$H$2:$H$7</c:f>
              <c:numCache/>
            </c:numRef>
          </c:yVal>
          <c:smooth val="0"/>
        </c:ser>
        <c:axId val="25908903"/>
        <c:axId val="31853536"/>
      </c:scatterChart>
      <c:valAx>
        <c:axId val="2590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cpm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3536"/>
        <c:crosses val="autoZero"/>
        <c:crossBetween val="midCat"/>
        <c:dispUnits/>
      </c:valAx>
      <c:valAx>
        <c:axId val="31853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log2 DK units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8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IA-2A DK standard curve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95"/>
          <c:w val="0.910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'IA-2A'!$E$3:$E$8</c:f>
              <c:numCache/>
            </c:numRef>
          </c:xVal>
          <c:yVal>
            <c:numRef>
              <c:f>'IA-2A'!$H$3:$H$8</c:f>
              <c:numCache/>
            </c:numRef>
          </c:yVal>
          <c:smooth val="0"/>
        </c:ser>
        <c:axId val="18246369"/>
        <c:axId val="29999594"/>
      </c:scatterChart>
      <c:valAx>
        <c:axId val="182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cpm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 val="autoZero"/>
        <c:crossBetween val="midCat"/>
        <c:dispUnits/>
      </c:valAx>
      <c:valAx>
        <c:axId val="2999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log2 DK units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6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85725</xdr:rowOff>
    </xdr:from>
    <xdr:to>
      <xdr:col>5</xdr:col>
      <xdr:colOff>428625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47650" y="2838450"/>
        <a:ext cx="4752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16</xdr:row>
      <xdr:rowOff>85725</xdr:rowOff>
    </xdr:from>
    <xdr:to>
      <xdr:col>5</xdr:col>
      <xdr:colOff>428625</xdr:colOff>
      <xdr:row>40</xdr:row>
      <xdr:rowOff>38100</xdr:rowOff>
    </xdr:to>
    <xdr:graphicFrame>
      <xdr:nvGraphicFramePr>
        <xdr:cNvPr id="1" name="Chart 2"/>
        <xdr:cNvGraphicFramePr/>
      </xdr:nvGraphicFramePr>
      <xdr:xfrm>
        <a:off x="247650" y="3000375"/>
        <a:ext cx="4752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22.8515625" style="0" customWidth="1"/>
    <col min="2" max="6" width="11.421875" style="8" customWidth="1"/>
  </cols>
  <sheetData>
    <row r="1" spans="1:11" ht="38.25">
      <c r="A1" s="1" t="s">
        <v>3</v>
      </c>
      <c r="B1" s="9" t="s">
        <v>13</v>
      </c>
      <c r="C1" s="9" t="s">
        <v>14</v>
      </c>
      <c r="D1" s="9" t="s">
        <v>15</v>
      </c>
      <c r="E1" s="10" t="s">
        <v>23</v>
      </c>
      <c r="F1" s="7" t="s">
        <v>10</v>
      </c>
      <c r="G1" s="5" t="s">
        <v>11</v>
      </c>
      <c r="H1" s="5" t="s">
        <v>12</v>
      </c>
      <c r="J1" s="6"/>
      <c r="K1" s="6"/>
    </row>
    <row r="2" spans="1:8" ht="12.75">
      <c r="A2" s="2" t="s">
        <v>16</v>
      </c>
      <c r="B2" s="11">
        <v>7655.9</v>
      </c>
      <c r="C2" s="11">
        <v>7449.4</v>
      </c>
      <c r="D2" s="12">
        <f aca="true" t="shared" si="0" ref="D2:D14">AVERAGE(B2:C2)</f>
        <v>7552.65</v>
      </c>
      <c r="E2" s="13">
        <f>D2-$D$8</f>
        <v>7368.45</v>
      </c>
      <c r="G2" s="8">
        <v>457</v>
      </c>
      <c r="H2">
        <f aca="true" t="shared" si="1" ref="H2:H7">LOG(G2,2)</f>
        <v>8.83605035505807</v>
      </c>
    </row>
    <row r="3" spans="1:8" ht="12.75">
      <c r="A3" s="2" t="s">
        <v>17</v>
      </c>
      <c r="B3" s="11">
        <v>3906.3</v>
      </c>
      <c r="C3" s="11">
        <v>3967.2</v>
      </c>
      <c r="D3" s="12">
        <f t="shared" si="0"/>
        <v>3936.75</v>
      </c>
      <c r="E3" s="13">
        <f aca="true" t="shared" si="2" ref="E3:E14">D3-$D$8</f>
        <v>3752.55</v>
      </c>
      <c r="G3" s="8">
        <v>227</v>
      </c>
      <c r="H3">
        <f t="shared" si="1"/>
        <v>7.826548487290916</v>
      </c>
    </row>
    <row r="4" spans="1:8" ht="12.75">
      <c r="A4" s="2" t="s">
        <v>18</v>
      </c>
      <c r="B4" s="11">
        <v>1573.8</v>
      </c>
      <c r="C4" s="11">
        <v>1851.7</v>
      </c>
      <c r="D4" s="12">
        <f t="shared" si="0"/>
        <v>1712.75</v>
      </c>
      <c r="E4" s="13">
        <f t="shared" si="2"/>
        <v>1528.55</v>
      </c>
      <c r="G4" s="8">
        <v>91</v>
      </c>
      <c r="H4">
        <f t="shared" si="1"/>
        <v>6.507794640198696</v>
      </c>
    </row>
    <row r="5" spans="1:8" ht="12.75">
      <c r="A5" s="2" t="s">
        <v>19</v>
      </c>
      <c r="B5" s="11">
        <v>832.6</v>
      </c>
      <c r="C5" s="11">
        <v>834.4</v>
      </c>
      <c r="D5" s="12">
        <f t="shared" si="0"/>
        <v>833.5</v>
      </c>
      <c r="E5" s="13">
        <f t="shared" si="2"/>
        <v>649.3</v>
      </c>
      <c r="G5" s="8">
        <v>35</v>
      </c>
      <c r="H5">
        <f t="shared" si="1"/>
        <v>5.129283016944966</v>
      </c>
    </row>
    <row r="6" spans="1:8" ht="12.75">
      <c r="A6" s="2" t="s">
        <v>20</v>
      </c>
      <c r="B6" s="11">
        <v>381.9</v>
      </c>
      <c r="C6" s="11">
        <v>358.1</v>
      </c>
      <c r="D6" s="12">
        <f t="shared" si="0"/>
        <v>370</v>
      </c>
      <c r="E6" s="13">
        <f t="shared" si="2"/>
        <v>185.8</v>
      </c>
      <c r="G6" s="8">
        <v>12</v>
      </c>
      <c r="H6">
        <f t="shared" si="1"/>
        <v>3.5849625007211565</v>
      </c>
    </row>
    <row r="7" spans="1:8" ht="12.75">
      <c r="A7" s="2" t="s">
        <v>21</v>
      </c>
      <c r="B7" s="11">
        <v>283.8</v>
      </c>
      <c r="C7" s="11">
        <v>288.3</v>
      </c>
      <c r="D7" s="12">
        <f t="shared" si="0"/>
        <v>286.05</v>
      </c>
      <c r="E7" s="13">
        <f t="shared" si="2"/>
        <v>101.85000000000002</v>
      </c>
      <c r="G7" s="8">
        <v>3.466948007308493</v>
      </c>
      <c r="H7">
        <f t="shared" si="1"/>
        <v>1.79366620107474</v>
      </c>
    </row>
    <row r="8" spans="1:6" ht="12.75">
      <c r="A8" s="2" t="s">
        <v>22</v>
      </c>
      <c r="B8" s="11">
        <v>193.9</v>
      </c>
      <c r="C8" s="11">
        <v>174.5</v>
      </c>
      <c r="D8" s="12">
        <f t="shared" si="0"/>
        <v>184.2</v>
      </c>
      <c r="E8" s="13">
        <f t="shared" si="2"/>
        <v>0</v>
      </c>
      <c r="F8" s="8">
        <v>0</v>
      </c>
    </row>
    <row r="9" spans="1:6" ht="12.75">
      <c r="A9" s="3" t="s">
        <v>4</v>
      </c>
      <c r="B9" s="16">
        <v>215.8</v>
      </c>
      <c r="C9" s="16">
        <v>214.3</v>
      </c>
      <c r="D9" s="12">
        <f t="shared" si="0"/>
        <v>215.05</v>
      </c>
      <c r="E9" s="13">
        <f t="shared" si="2"/>
        <v>30.850000000000023</v>
      </c>
      <c r="F9" s="8">
        <f aca="true" t="shared" si="3" ref="F9:F14">2^(1.5686*LN(E9)-5.051)</f>
        <v>1.2552231860247227</v>
      </c>
    </row>
    <row r="10" spans="1:6" ht="12.75">
      <c r="A10" s="3" t="s">
        <v>5</v>
      </c>
      <c r="B10" s="14">
        <v>6133</v>
      </c>
      <c r="C10" s="14">
        <v>6533.2</v>
      </c>
      <c r="D10" s="12">
        <f t="shared" si="0"/>
        <v>6333.1</v>
      </c>
      <c r="E10" s="13">
        <f t="shared" si="2"/>
        <v>6148.900000000001</v>
      </c>
      <c r="F10" s="8">
        <f t="shared" si="3"/>
        <v>397.14198531023254</v>
      </c>
    </row>
    <row r="11" spans="1:6" ht="12.75">
      <c r="A11" s="4" t="s">
        <v>6</v>
      </c>
      <c r="B11" s="14">
        <v>1554</v>
      </c>
      <c r="C11" s="14">
        <v>1624.6</v>
      </c>
      <c r="D11" s="12">
        <f t="shared" si="0"/>
        <v>1589.3</v>
      </c>
      <c r="E11" s="13">
        <f t="shared" si="2"/>
        <v>1405.1</v>
      </c>
      <c r="F11" s="8">
        <f t="shared" si="3"/>
        <v>79.78242577327588</v>
      </c>
    </row>
    <row r="12" spans="1:6" ht="12.75">
      <c r="A12" s="4" t="s">
        <v>7</v>
      </c>
      <c r="B12" s="14">
        <v>2160.8</v>
      </c>
      <c r="C12" s="14">
        <v>1767.9</v>
      </c>
      <c r="D12" s="12">
        <f t="shared" si="0"/>
        <v>1964.3500000000001</v>
      </c>
      <c r="E12" s="13">
        <f t="shared" si="2"/>
        <v>1780.15</v>
      </c>
      <c r="F12" s="8">
        <f t="shared" si="3"/>
        <v>103.1866723811736</v>
      </c>
    </row>
    <row r="13" spans="1:6" ht="12.75">
      <c r="A13" s="4" t="s">
        <v>8</v>
      </c>
      <c r="B13" s="14">
        <v>3341.5</v>
      </c>
      <c r="C13" s="14">
        <v>3365.2</v>
      </c>
      <c r="D13" s="12">
        <f t="shared" si="0"/>
        <v>3353.35</v>
      </c>
      <c r="E13" s="13">
        <f t="shared" si="2"/>
        <v>3169.15</v>
      </c>
      <c r="F13" s="8">
        <f t="shared" si="3"/>
        <v>193.18344286250638</v>
      </c>
    </row>
    <row r="14" spans="1:6" ht="12.75">
      <c r="A14" s="4" t="s">
        <v>9</v>
      </c>
      <c r="B14" s="14">
        <v>11291.6</v>
      </c>
      <c r="C14" s="14">
        <v>11799.2</v>
      </c>
      <c r="D14" s="12">
        <f t="shared" si="0"/>
        <v>11545.400000000001</v>
      </c>
      <c r="E14" s="13">
        <f t="shared" si="2"/>
        <v>11361.2</v>
      </c>
      <c r="F14" s="8">
        <f t="shared" si="3"/>
        <v>774.1787993243069</v>
      </c>
    </row>
    <row r="15" spans="2:3" ht="12.75">
      <c r="B15" s="14"/>
      <c r="C15" s="14"/>
    </row>
  </sheetData>
  <sheetProtection/>
  <dataValidations count="1">
    <dataValidation type="decimal" allowBlank="1" showInputMessage="1" showErrorMessage="1" errorTitle="DASP2000-GAD" error="Please enter a numerical value for this cell Or Leave it blank if you don't have any Data." sqref="B2:C15 D2:E14">
      <formula1>-10000000</formula1>
      <formula2>100000000</formula2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22.8515625" style="0" customWidth="1"/>
    <col min="2" max="6" width="11.421875" style="8" customWidth="1"/>
  </cols>
  <sheetData>
    <row r="1" ht="12.75">
      <c r="A1" t="s">
        <v>24</v>
      </c>
    </row>
    <row r="2" spans="1:11" ht="38.25">
      <c r="A2" s="1" t="s">
        <v>3</v>
      </c>
      <c r="B2" s="9" t="s">
        <v>0</v>
      </c>
      <c r="C2" s="9" t="s">
        <v>1</v>
      </c>
      <c r="D2" s="9" t="s">
        <v>2</v>
      </c>
      <c r="E2" s="10" t="s">
        <v>23</v>
      </c>
      <c r="F2" s="7" t="s">
        <v>10</v>
      </c>
      <c r="G2" s="5" t="s">
        <v>11</v>
      </c>
      <c r="H2" s="5" t="s">
        <v>12</v>
      </c>
      <c r="J2" s="6"/>
      <c r="K2" s="6"/>
    </row>
    <row r="3" spans="1:8" ht="12.75">
      <c r="A3" s="2" t="s">
        <v>16</v>
      </c>
      <c r="B3" s="11">
        <v>6681.8</v>
      </c>
      <c r="C3" s="11">
        <v>6943.4</v>
      </c>
      <c r="D3" s="12">
        <f aca="true" t="shared" si="0" ref="D3:D15">AVERAGE(B3:C3)</f>
        <v>6812.6</v>
      </c>
      <c r="E3" s="13">
        <f aca="true" t="shared" si="1" ref="E3:E15">D3-65.45</f>
        <v>6747.150000000001</v>
      </c>
      <c r="G3" s="8">
        <v>224</v>
      </c>
      <c r="H3">
        <f aca="true" t="shared" si="2" ref="H3:H8">LOG(G3,2)</f>
        <v>7.807354922057604</v>
      </c>
    </row>
    <row r="4" spans="1:8" ht="12.75">
      <c r="A4" s="2" t="s">
        <v>17</v>
      </c>
      <c r="B4" s="11">
        <v>3794.4</v>
      </c>
      <c r="C4" s="11">
        <v>3551.4</v>
      </c>
      <c r="D4" s="12">
        <f t="shared" si="0"/>
        <v>3672.9</v>
      </c>
      <c r="E4" s="13">
        <f t="shared" si="1"/>
        <v>3607.4500000000003</v>
      </c>
      <c r="G4" s="8">
        <v>101</v>
      </c>
      <c r="H4">
        <f t="shared" si="2"/>
        <v>6.6582114827517955</v>
      </c>
    </row>
    <row r="5" spans="1:8" ht="12.75">
      <c r="A5" s="2" t="s">
        <v>18</v>
      </c>
      <c r="B5" s="11">
        <v>1550.5</v>
      </c>
      <c r="C5" s="11">
        <v>1660.8</v>
      </c>
      <c r="D5" s="12">
        <f t="shared" si="0"/>
        <v>1605.65</v>
      </c>
      <c r="E5" s="13">
        <f t="shared" si="1"/>
        <v>1540.2</v>
      </c>
      <c r="G5" s="8">
        <v>41</v>
      </c>
      <c r="H5">
        <f t="shared" si="2"/>
        <v>5.357552004618084</v>
      </c>
    </row>
    <row r="6" spans="1:8" ht="12.75">
      <c r="A6" s="2" t="s">
        <v>19</v>
      </c>
      <c r="B6" s="11">
        <v>711.3</v>
      </c>
      <c r="C6" s="11">
        <v>719.3</v>
      </c>
      <c r="D6" s="12">
        <f t="shared" si="0"/>
        <v>715.3</v>
      </c>
      <c r="E6" s="13">
        <f t="shared" si="1"/>
        <v>649.8499999999999</v>
      </c>
      <c r="G6" s="8">
        <v>15</v>
      </c>
      <c r="H6">
        <f t="shared" si="2"/>
        <v>3.9068905956085187</v>
      </c>
    </row>
    <row r="7" spans="1:8" ht="12.75">
      <c r="A7" s="2" t="s">
        <v>20</v>
      </c>
      <c r="B7" s="11">
        <v>305.6</v>
      </c>
      <c r="C7" s="11">
        <v>372.6</v>
      </c>
      <c r="D7" s="12">
        <f t="shared" si="0"/>
        <v>339.1</v>
      </c>
      <c r="E7" s="13">
        <f t="shared" si="1"/>
        <v>273.65000000000003</v>
      </c>
      <c r="G7" s="8">
        <v>5.7816160151867555</v>
      </c>
      <c r="H7">
        <f t="shared" si="2"/>
        <v>2.531472795708522</v>
      </c>
    </row>
    <row r="8" spans="1:8" ht="12.75">
      <c r="A8" s="2" t="s">
        <v>21</v>
      </c>
      <c r="B8" s="11">
        <v>151.3</v>
      </c>
      <c r="C8" s="11">
        <v>157.4</v>
      </c>
      <c r="D8" s="12">
        <f t="shared" si="0"/>
        <v>154.35000000000002</v>
      </c>
      <c r="E8" s="13">
        <f t="shared" si="1"/>
        <v>88.90000000000002</v>
      </c>
      <c r="G8" s="8">
        <v>1.9461167617568411</v>
      </c>
      <c r="H8">
        <f t="shared" si="2"/>
        <v>0.9605982705271118</v>
      </c>
    </row>
    <row r="9" spans="1:6" ht="12.75">
      <c r="A9" s="2" t="s">
        <v>22</v>
      </c>
      <c r="B9" s="11">
        <v>64.9</v>
      </c>
      <c r="C9" s="11">
        <v>66</v>
      </c>
      <c r="D9" s="12">
        <f t="shared" si="0"/>
        <v>65.45</v>
      </c>
      <c r="E9" s="13">
        <f t="shared" si="1"/>
        <v>0</v>
      </c>
      <c r="F9" s="8">
        <v>0</v>
      </c>
    </row>
    <row r="10" spans="1:6" ht="12.75">
      <c r="A10" s="3" t="s">
        <v>4</v>
      </c>
      <c r="B10" s="14">
        <v>64.5</v>
      </c>
      <c r="C10" s="14">
        <v>86.9</v>
      </c>
      <c r="D10" s="12">
        <f t="shared" si="0"/>
        <v>75.7</v>
      </c>
      <c r="E10" s="13">
        <f t="shared" si="1"/>
        <v>10.25</v>
      </c>
      <c r="F10" s="8">
        <f>2^(1.5847*LN(E10)-6.2715)</f>
        <v>0.16683998353072016</v>
      </c>
    </row>
    <row r="11" spans="1:6" ht="12.75">
      <c r="A11" s="3" t="s">
        <v>5</v>
      </c>
      <c r="B11" s="14">
        <v>902.6</v>
      </c>
      <c r="C11" s="14">
        <v>933.5</v>
      </c>
      <c r="D11" s="12">
        <f t="shared" si="0"/>
        <v>918.05</v>
      </c>
      <c r="E11" s="13">
        <f t="shared" si="1"/>
        <v>852.5999999999999</v>
      </c>
      <c r="F11" s="8">
        <f>2^(1.5847*LN(E11)-6.2715)</f>
        <v>21.444205525092023</v>
      </c>
    </row>
    <row r="12" spans="1:6" ht="12.75">
      <c r="A12" s="4" t="s">
        <v>6</v>
      </c>
      <c r="B12" s="15">
        <v>69.3</v>
      </c>
      <c r="C12" s="15">
        <v>57.5</v>
      </c>
      <c r="D12" s="12">
        <f t="shared" si="0"/>
        <v>63.4</v>
      </c>
      <c r="E12" s="13">
        <f t="shared" si="1"/>
        <v>-2.0500000000000043</v>
      </c>
      <c r="F12" s="8">
        <v>0</v>
      </c>
    </row>
    <row r="13" spans="1:6" ht="12.75">
      <c r="A13" s="4" t="s">
        <v>7</v>
      </c>
      <c r="B13" s="16">
        <v>66.9</v>
      </c>
      <c r="C13" s="16">
        <v>63.3</v>
      </c>
      <c r="D13" s="12">
        <f t="shared" si="0"/>
        <v>65.1</v>
      </c>
      <c r="E13" s="13">
        <f t="shared" si="1"/>
        <v>-0.3500000000000085</v>
      </c>
      <c r="F13" s="8">
        <v>0</v>
      </c>
    </row>
    <row r="14" spans="1:6" ht="12.75">
      <c r="A14" s="4" t="s">
        <v>8</v>
      </c>
      <c r="B14" s="17">
        <v>627</v>
      </c>
      <c r="C14" s="17">
        <v>582.9</v>
      </c>
      <c r="D14" s="12">
        <f t="shared" si="0"/>
        <v>604.95</v>
      </c>
      <c r="E14" s="13">
        <f t="shared" si="1"/>
        <v>539.5</v>
      </c>
      <c r="F14" s="8">
        <f>2^(1.5847*LN(E14)-6.2715)</f>
        <v>12.971573783736448</v>
      </c>
    </row>
    <row r="15" spans="1:6" ht="12.75">
      <c r="A15" s="4" t="s">
        <v>9</v>
      </c>
      <c r="B15" s="14">
        <v>8023.2</v>
      </c>
      <c r="C15" s="14">
        <v>8648.3</v>
      </c>
      <c r="D15" s="12">
        <f t="shared" si="0"/>
        <v>8335.75</v>
      </c>
      <c r="E15" s="13">
        <f t="shared" si="1"/>
        <v>8270.3</v>
      </c>
      <c r="F15" s="8">
        <f>2^(1.5847*LN(E15)-6.2715)</f>
        <v>260.1444614675256</v>
      </c>
    </row>
  </sheetData>
  <sheetProtection/>
  <dataValidations count="1">
    <dataValidation type="decimal" allowBlank="1" showInputMessage="1" showErrorMessage="1" errorTitle="DASP2000-GAD" error="Please enter a numerical value for this cell Or Leave it blank if you don't have any Data." sqref="B3:E15">
      <formula1>-10000000</formula1>
      <formula2>100000000</formula2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guillm</cp:lastModifiedBy>
  <dcterms:created xsi:type="dcterms:W3CDTF">2006-09-26T14:17:31Z</dcterms:created>
  <dcterms:modified xsi:type="dcterms:W3CDTF">2017-11-28T15:50:40Z</dcterms:modified>
  <cp:category/>
  <cp:version/>
  <cp:contentType/>
  <cp:contentStatus/>
</cp:coreProperties>
</file>